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lesleymaxfield/Library/Containers/com.microsoft.Excel/Data/Desktop/"/>
    </mc:Choice>
  </mc:AlternateContent>
  <xr:revisionPtr revIDLastSave="0" documentId="13_ncr:1_{7085F985-EAC5-B04D-A56B-590C66B1C721}" xr6:coauthVersionLast="45" xr6:coauthVersionMax="45" xr10:uidLastSave="{00000000-0000-0000-0000-000000000000}"/>
  <bookViews>
    <workbookView xWindow="3980" yWindow="460" windowWidth="29560" windowHeight="16400" xr2:uid="{00000000-000D-0000-FFFF-FFFF00000000}"/>
  </bookViews>
  <sheets>
    <sheet name="Loan Forgiveness" sheetId="1" r:id="rId1"/>
    <sheet name="25% Reduction per Employe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" i="1" l="1"/>
  <c r="M39" i="1"/>
  <c r="L39" i="1"/>
  <c r="K39" i="1"/>
  <c r="J39" i="1"/>
  <c r="I39" i="1"/>
  <c r="H39" i="1"/>
  <c r="G39" i="1"/>
  <c r="E33" i="1"/>
  <c r="E25" i="1" l="1"/>
  <c r="K6" i="2" l="1"/>
  <c r="I6" i="2"/>
  <c r="C6" i="2"/>
  <c r="G6" i="2"/>
  <c r="M3" i="2"/>
  <c r="O3" i="2" s="1"/>
  <c r="M4" i="2"/>
  <c r="O4" i="2" s="1"/>
  <c r="M2" i="2" l="1"/>
  <c r="O2" i="2" l="1"/>
  <c r="M6" i="2"/>
  <c r="E57" i="1"/>
  <c r="S2" i="2" l="1"/>
  <c r="S6" i="2" s="1"/>
  <c r="E63" i="1" s="1"/>
  <c r="E65" i="1" s="1"/>
  <c r="E58" i="1"/>
  <c r="E56" i="1"/>
  <c r="E37" i="1" l="1"/>
  <c r="E35" i="1"/>
  <c r="E31" i="1"/>
  <c r="E39" i="1" s="1"/>
  <c r="H22" i="1"/>
  <c r="H26" i="1" s="1"/>
  <c r="I22" i="1"/>
  <c r="I26" i="1" s="1"/>
  <c r="J22" i="1"/>
  <c r="J26" i="1" s="1"/>
  <c r="K22" i="1"/>
  <c r="K26" i="1" s="1"/>
  <c r="L22" i="1"/>
  <c r="L26" i="1" s="1"/>
  <c r="M22" i="1"/>
  <c r="M26" i="1" s="1"/>
  <c r="N22" i="1"/>
  <c r="N26" i="1" s="1"/>
  <c r="G22" i="1"/>
  <c r="E20" i="1"/>
  <c r="E15" i="1"/>
  <c r="E17" i="1"/>
  <c r="E13" i="1"/>
  <c r="G26" i="1" l="1"/>
  <c r="E9" i="1"/>
  <c r="E22" i="1" s="1"/>
  <c r="E26" i="1" l="1"/>
  <c r="E28" i="1" s="1"/>
  <c r="E41" i="1" s="1"/>
  <c r="E43" i="1" l="1"/>
  <c r="E51" i="1" s="1"/>
  <c r="E55" i="1" l="1"/>
  <c r="E60" i="1" s="1"/>
  <c r="E68" i="1" s="1"/>
  <c r="E48" i="1"/>
</calcChain>
</file>

<file path=xl/sharedStrings.xml><?xml version="1.0" encoding="utf-8"?>
<sst xmlns="http://schemas.openxmlformats.org/spreadsheetml/2006/main" count="76" uniqueCount="73">
  <si>
    <t>Totals</t>
  </si>
  <si>
    <t>Employee Benefits - employer portion</t>
  </si>
  <si>
    <t>Retirement benefit</t>
  </si>
  <si>
    <t xml:space="preserve">Other </t>
  </si>
  <si>
    <t>State or Local Tax Assessed on Compensation (SUTA) - employer portion</t>
  </si>
  <si>
    <t>Mortgage Interest</t>
  </si>
  <si>
    <t>Rent</t>
  </si>
  <si>
    <t>Utilities</t>
  </si>
  <si>
    <t>Reduction Based on Reduction of Number of Employees</t>
  </si>
  <si>
    <t>Average FTE in 2020</t>
  </si>
  <si>
    <t>Option 1: Average FTE 2/15/19 to 6/30/19</t>
  </si>
  <si>
    <t>Option 2: Average FTE 1/1/20 to 2/29/20</t>
  </si>
  <si>
    <t>Total Reduction Based on Reduction of Number of Employees</t>
  </si>
  <si>
    <t>Reduction Based on Reduction in Salaries</t>
  </si>
  <si>
    <t>Amount of any reduction in wages that is greater than 25%</t>
  </si>
  <si>
    <t>Total Reduction Based on Reduction in Salaries</t>
  </si>
  <si>
    <t>April 13 - 19</t>
  </si>
  <si>
    <t>April 20 - 26</t>
  </si>
  <si>
    <t>April 27 - May 3</t>
  </si>
  <si>
    <t>May 4 - 10</t>
  </si>
  <si>
    <t>May 11 - 17</t>
  </si>
  <si>
    <t>May 18 - 24</t>
  </si>
  <si>
    <t>May 25 - 31</t>
  </si>
  <si>
    <t>June 1 - 7</t>
  </si>
  <si>
    <t>Payroll - gross salaries &amp; wages (including commissions and cash tips)</t>
  </si>
  <si>
    <t>Note: will need copies of weekly payroll reports</t>
  </si>
  <si>
    <t>Group health care (includes vision, dental, etc.)</t>
  </si>
  <si>
    <t>Note: will need to substantiate expense, copy of invoice and cancelled check</t>
  </si>
  <si>
    <t>Note: will need to substantiate expense, copy of monthly statement</t>
  </si>
  <si>
    <t>Note: will need to substantiate expense</t>
  </si>
  <si>
    <t>Included Payroll Costs</t>
  </si>
  <si>
    <t>Excluded Payroll Costs</t>
  </si>
  <si>
    <t>Other Eligible Forgiven Expenses</t>
  </si>
  <si>
    <t>Total Included Payroll Costs</t>
  </si>
  <si>
    <t>Total Included less Excluded Payroll Costs</t>
  </si>
  <si>
    <t>Total Eligible Loan Forgiveness</t>
  </si>
  <si>
    <t>Borrower Name:</t>
  </si>
  <si>
    <t>Loan Amount:</t>
  </si>
  <si>
    <t>Loan Number:</t>
  </si>
  <si>
    <t>End of Eight Week Period:</t>
  </si>
  <si>
    <t>Eight Week Spending Period</t>
  </si>
  <si>
    <t>Payroll Costs to Loan Amount</t>
  </si>
  <si>
    <t>Note: Percentage to qualify for 100% forgiveness is 75% of loan used on included payroll costs</t>
  </si>
  <si>
    <t>Note: Capped at actual loan amount</t>
  </si>
  <si>
    <t>All Other Cost To Loan Amount</t>
  </si>
  <si>
    <t>Note: Maximum percentage for non-included payroll costs is 25%</t>
  </si>
  <si>
    <t>Total PPP Loan Forgivable Amount</t>
  </si>
  <si>
    <t>75/25 Provision</t>
  </si>
  <si>
    <t>Note: See 2nd Tab Below - is based on per employee</t>
  </si>
  <si>
    <t>Employee Name</t>
  </si>
  <si>
    <t>YTD Gross Wages Earned as of March 31 (1/1/20 - 3/31/20)</t>
  </si>
  <si>
    <t>YTD Gross Wages Earned as of Date of Loan Disbursement (1/1/20 - X/XX/20)</t>
  </si>
  <si>
    <t>% Reduction on Lookback period</t>
  </si>
  <si>
    <t>2019 Annual Compensation</t>
  </si>
  <si>
    <t>Amount Earned During Covered Period</t>
  </si>
  <si>
    <t xml:space="preserve">Reduction Amount </t>
  </si>
  <si>
    <t>Employee 1</t>
  </si>
  <si>
    <t>Employee 2</t>
  </si>
  <si>
    <t>Employee 3</t>
  </si>
  <si>
    <t>Max % of Allowed Reduction</t>
  </si>
  <si>
    <t>x</t>
  </si>
  <si>
    <t>YTD Gross Wages Earned as of End of 8 Week Period (1/1/20 - X/XX/20)</t>
  </si>
  <si>
    <t>ABC Company, Inc.</t>
  </si>
  <si>
    <t>Other</t>
  </si>
  <si>
    <t>Excluded Due to Compensation over $100K</t>
  </si>
  <si>
    <t>Excluded Due to Reduction being less than 25%</t>
  </si>
  <si>
    <t>8 Week Rules</t>
  </si>
  <si>
    <t>Loan Origination Date:</t>
  </si>
  <si>
    <t>Less: Annualized wages over $100,000 (Note: use negative numbers)</t>
  </si>
  <si>
    <t>Total other eligible forgiven expenses</t>
  </si>
  <si>
    <t>Grand Totals After 75/25 Reduction of Forgiveness</t>
  </si>
  <si>
    <t>Total other eligible forgiven expenses after limitation</t>
  </si>
  <si>
    <t>Total after limitations if greater than 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</si>
</sst>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3" fillId="2" borderId="0" xfId="0" applyFont="1" applyFill="1" applyBorder="1"/>
    <xf numFmtId="164" fontId="3" fillId="2" borderId="0" xfId="1" applyNumberFormat="1" applyFont="1" applyFill="1" applyBorder="1"/>
    <xf numFmtId="0" fontId="3" fillId="0" borderId="0" xfId="0" applyFont="1"/>
    <xf numFmtId="0" fontId="2" fillId="2" borderId="0" xfId="0" applyFont="1" applyFill="1" applyBorder="1"/>
    <xf numFmtId="164" fontId="2" fillId="2" borderId="0" xfId="1" applyNumberFormat="1" applyFont="1" applyFill="1" applyBorder="1" applyAlignment="1">
      <alignment horizontal="center"/>
    </xf>
    <xf numFmtId="0" fontId="3" fillId="2" borderId="1" xfId="0" applyFont="1" applyFill="1" applyBorder="1"/>
    <xf numFmtId="164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wrapText="1"/>
    </xf>
    <xf numFmtId="0" fontId="4" fillId="0" borderId="0" xfId="0" applyFont="1"/>
    <xf numFmtId="164" fontId="3" fillId="0" borderId="0" xfId="1" applyNumberFormat="1" applyFont="1"/>
    <xf numFmtId="0" fontId="2" fillId="0" borderId="0" xfId="0" applyFont="1"/>
    <xf numFmtId="44" fontId="3" fillId="0" borderId="0" xfId="1" applyNumberFormat="1" applyFont="1"/>
    <xf numFmtId="44" fontId="3" fillId="0" borderId="0" xfId="0" applyNumberFormat="1" applyFont="1"/>
    <xf numFmtId="0" fontId="5" fillId="0" borderId="0" xfId="0" applyFont="1"/>
    <xf numFmtId="164" fontId="3" fillId="0" borderId="0" xfId="1" applyNumberFormat="1" applyFont="1" applyFill="1"/>
    <xf numFmtId="43" fontId="3" fillId="0" borderId="0" xfId="1" applyNumberFormat="1" applyFont="1"/>
    <xf numFmtId="43" fontId="3" fillId="0" borderId="0" xfId="0" applyNumberFormat="1" applyFont="1"/>
    <xf numFmtId="0" fontId="5" fillId="0" borderId="0" xfId="0" applyFont="1" applyAlignment="1">
      <alignment horizontal="left" indent="1"/>
    </xf>
    <xf numFmtId="43" fontId="3" fillId="0" borderId="0" xfId="1" applyNumberFormat="1" applyFont="1" applyFill="1"/>
    <xf numFmtId="0" fontId="2" fillId="0" borderId="0" xfId="0" applyFont="1" applyFill="1"/>
    <xf numFmtId="0" fontId="3" fillId="0" borderId="0" xfId="0" applyFont="1" applyFill="1"/>
    <xf numFmtId="43" fontId="3" fillId="0" borderId="0" xfId="0" applyNumberFormat="1" applyFont="1" applyFill="1"/>
    <xf numFmtId="43" fontId="3" fillId="0" borderId="1" xfId="1" applyNumberFormat="1" applyFont="1" applyBorder="1"/>
    <xf numFmtId="43" fontId="3" fillId="3" borderId="0" xfId="1" applyNumberFormat="1" applyFont="1" applyFill="1"/>
    <xf numFmtId="165" fontId="3" fillId="0" borderId="0" xfId="1" applyNumberFormat="1" applyFont="1"/>
    <xf numFmtId="164" fontId="3" fillId="0" borderId="2" xfId="1" applyNumberFormat="1" applyFont="1" applyBorder="1"/>
    <xf numFmtId="43" fontId="3" fillId="0" borderId="0" xfId="1" applyNumberFormat="1" applyFont="1" applyBorder="1"/>
    <xf numFmtId="44" fontId="3" fillId="3" borderId="0" xfId="1" applyNumberFormat="1" applyFont="1" applyFill="1"/>
    <xf numFmtId="43" fontId="3" fillId="3" borderId="1" xfId="1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41" fontId="3" fillId="0" borderId="0" xfId="1" applyNumberFormat="1" applyFont="1" applyFill="1"/>
    <xf numFmtId="41" fontId="3" fillId="0" borderId="0" xfId="0" applyNumberFormat="1" applyFont="1" applyFill="1"/>
    <xf numFmtId="41" fontId="3" fillId="3" borderId="0" xfId="1" applyNumberFormat="1" applyFont="1" applyFill="1"/>
    <xf numFmtId="41" fontId="3" fillId="0" borderId="0" xfId="1" applyNumberFormat="1" applyFont="1" applyFill="1" applyBorder="1"/>
    <xf numFmtId="41" fontId="3" fillId="0" borderId="0" xfId="0" applyNumberFormat="1" applyFont="1" applyFill="1" applyBorder="1"/>
    <xf numFmtId="41" fontId="3" fillId="3" borderId="0" xfId="1" applyNumberFormat="1" applyFont="1" applyFill="1" applyBorder="1"/>
    <xf numFmtId="42" fontId="3" fillId="0" borderId="2" xfId="1" applyNumberFormat="1" applyFont="1" applyBorder="1"/>
    <xf numFmtId="44" fontId="2" fillId="2" borderId="3" xfId="0" applyNumberFormat="1" applyFont="1" applyFill="1" applyBorder="1"/>
    <xf numFmtId="10" fontId="2" fillId="0" borderId="1" xfId="2" applyNumberFormat="1" applyFont="1" applyBorder="1"/>
    <xf numFmtId="14" fontId="2" fillId="2" borderId="3" xfId="0" applyNumberFormat="1" applyFont="1" applyFill="1" applyBorder="1"/>
    <xf numFmtId="14" fontId="2" fillId="2" borderId="1" xfId="0" applyNumberFormat="1" applyFont="1" applyFill="1" applyBorder="1"/>
    <xf numFmtId="164" fontId="3" fillId="0" borderId="0" xfId="1" applyNumberFormat="1" applyFont="1" applyBorder="1"/>
    <xf numFmtId="165" fontId="3" fillId="0" borderId="0" xfId="1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/>
    <xf numFmtId="43" fontId="0" fillId="0" borderId="0" xfId="0" applyNumberFormat="1"/>
    <xf numFmtId="43" fontId="0" fillId="0" borderId="1" xfId="0" applyNumberFormat="1" applyBorder="1"/>
    <xf numFmtId="0" fontId="0" fillId="0" borderId="1" xfId="0" applyBorder="1" applyAlignment="1">
      <alignment horizontal="center"/>
    </xf>
    <xf numFmtId="9" fontId="0" fillId="0" borderId="0" xfId="2" applyFont="1"/>
    <xf numFmtId="9" fontId="0" fillId="0" borderId="1" xfId="2" applyFont="1" applyBorder="1"/>
    <xf numFmtId="0" fontId="0" fillId="0" borderId="1" xfId="0" applyBorder="1" applyAlignment="1">
      <alignment horizontal="center" wrapText="1"/>
    </xf>
    <xf numFmtId="43" fontId="0" fillId="0" borderId="0" xfId="0" applyNumberFormat="1" applyAlignment="1">
      <alignment horizontal="center"/>
    </xf>
    <xf numFmtId="9" fontId="3" fillId="0" borderId="0" xfId="2" applyFont="1" applyBorder="1"/>
    <xf numFmtId="164" fontId="3" fillId="0" borderId="1" xfId="1" applyNumberFormat="1" applyFont="1" applyBorder="1"/>
    <xf numFmtId="43" fontId="3" fillId="4" borderId="1" xfId="1" applyNumberFormat="1" applyFont="1" applyFill="1" applyBorder="1"/>
    <xf numFmtId="164" fontId="3" fillId="4" borderId="0" xfId="1" applyNumberFormat="1" applyFont="1" applyFill="1"/>
    <xf numFmtId="42" fontId="3" fillId="4" borderId="0" xfId="1" applyNumberFormat="1" applyFont="1" applyFill="1"/>
    <xf numFmtId="164" fontId="3" fillId="0" borderId="4" xfId="1" applyNumberFormat="1" applyFont="1" applyBorder="1"/>
    <xf numFmtId="43" fontId="3" fillId="0" borderId="2" xfId="1" applyNumberFormat="1" applyFont="1" applyBorder="1"/>
    <xf numFmtId="164" fontId="2" fillId="4" borderId="2" xfId="1" applyNumberFormat="1" applyFont="1" applyFill="1" applyBorder="1"/>
    <xf numFmtId="164" fontId="2" fillId="2" borderId="1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theme="4" tint="0.39994506668294322"/>
      </font>
    </dxf>
    <dxf>
      <font>
        <color theme="4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76200</xdr:rowOff>
    </xdr:from>
    <xdr:to>
      <xdr:col>1</xdr:col>
      <xdr:colOff>1198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BE61E6-A479-934D-B205-053A14D68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76200"/>
          <a:ext cx="181729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9"/>
  <sheetViews>
    <sheetView tabSelected="1" zoomScaleNormal="100" workbookViewId="0">
      <selection activeCell="A11" sqref="A11"/>
    </sheetView>
  </sheetViews>
  <sheetFormatPr baseColWidth="10" defaultColWidth="9.1640625" defaultRowHeight="13" x14ac:dyDescent="0.15"/>
  <cols>
    <col min="1" max="1" width="24.5" style="4" customWidth="1"/>
    <col min="2" max="2" width="23.33203125" style="4" customWidth="1"/>
    <col min="3" max="3" width="68.5" style="4" bestFit="1" customWidth="1"/>
    <col min="4" max="4" width="1.6640625" style="4" customWidth="1"/>
    <col min="5" max="5" width="14" style="4" bestFit="1" customWidth="1"/>
    <col min="6" max="6" width="1.6640625" style="4" customWidth="1"/>
    <col min="7" max="8" width="14" style="4" bestFit="1" customWidth="1"/>
    <col min="9" max="9" width="15.5" style="4" customWidth="1"/>
    <col min="10" max="14" width="14" style="4" bestFit="1" customWidth="1"/>
    <col min="15" max="16384" width="9.1640625" style="4"/>
  </cols>
  <sheetData>
    <row r="1" spans="1:14" ht="54" customHeight="1" x14ac:dyDescent="0.15"/>
    <row r="2" spans="1:14" x14ac:dyDescent="0.15">
      <c r="A2" s="1" t="s">
        <v>36</v>
      </c>
      <c r="B2" s="31" t="s">
        <v>62</v>
      </c>
      <c r="C2" s="2"/>
      <c r="D2" s="2"/>
      <c r="E2" s="3"/>
      <c r="F2" s="2"/>
      <c r="G2" s="3"/>
      <c r="H2" s="3"/>
      <c r="I2" s="3"/>
      <c r="J2" s="3"/>
      <c r="K2" s="3"/>
      <c r="L2" s="3"/>
      <c r="M2" s="3"/>
      <c r="N2" s="3"/>
    </row>
    <row r="3" spans="1:14" x14ac:dyDescent="0.15">
      <c r="A3" s="5" t="s">
        <v>37</v>
      </c>
      <c r="B3" s="40">
        <v>150000</v>
      </c>
      <c r="C3" s="2"/>
      <c r="D3" s="2"/>
      <c r="E3" s="3"/>
      <c r="F3" s="2"/>
      <c r="G3" s="3"/>
      <c r="H3" s="3"/>
      <c r="I3" s="3"/>
      <c r="J3" s="3"/>
      <c r="K3" s="3"/>
      <c r="L3" s="3"/>
      <c r="M3" s="3"/>
      <c r="N3" s="3"/>
    </row>
    <row r="4" spans="1:14" x14ac:dyDescent="0.15">
      <c r="A4" s="5" t="s">
        <v>38</v>
      </c>
      <c r="B4" s="32">
        <v>123456789</v>
      </c>
      <c r="C4" s="2"/>
      <c r="D4" s="2"/>
      <c r="E4" s="3"/>
      <c r="F4" s="2"/>
      <c r="G4" s="6"/>
      <c r="H4" s="6"/>
      <c r="I4" s="6"/>
      <c r="J4" s="6"/>
      <c r="K4" s="6"/>
      <c r="L4" s="6"/>
      <c r="M4" s="6"/>
      <c r="N4" s="6"/>
    </row>
    <row r="5" spans="1:14" x14ac:dyDescent="0.15">
      <c r="A5" s="5" t="s">
        <v>67</v>
      </c>
      <c r="B5" s="42">
        <v>43934</v>
      </c>
      <c r="C5" s="2"/>
      <c r="D5" s="2"/>
      <c r="E5" s="3"/>
      <c r="F5" s="2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 t="s">
        <v>39</v>
      </c>
      <c r="B6" s="43">
        <v>43989</v>
      </c>
      <c r="C6" s="2"/>
      <c r="D6" s="2"/>
      <c r="E6" s="3"/>
      <c r="F6" s="2"/>
      <c r="G6" s="64" t="s">
        <v>40</v>
      </c>
      <c r="H6" s="64"/>
      <c r="I6" s="64"/>
      <c r="J6" s="64"/>
      <c r="K6" s="64"/>
      <c r="L6" s="64"/>
      <c r="M6" s="64"/>
      <c r="N6" s="64"/>
    </row>
    <row r="7" spans="1:14" ht="14" x14ac:dyDescent="0.15">
      <c r="A7" s="7"/>
      <c r="B7" s="7"/>
      <c r="C7" s="7"/>
      <c r="D7" s="7"/>
      <c r="E7" s="8" t="s">
        <v>0</v>
      </c>
      <c r="F7" s="7"/>
      <c r="G7" s="8" t="s">
        <v>16</v>
      </c>
      <c r="H7" s="8" t="s">
        <v>17</v>
      </c>
      <c r="I7" s="9" t="s">
        <v>18</v>
      </c>
      <c r="J7" s="8" t="s">
        <v>19</v>
      </c>
      <c r="K7" s="8" t="s">
        <v>20</v>
      </c>
      <c r="L7" s="8" t="s">
        <v>21</v>
      </c>
      <c r="M7" s="8" t="s">
        <v>22</v>
      </c>
      <c r="N7" s="8" t="s">
        <v>23</v>
      </c>
    </row>
    <row r="8" spans="1:14" x14ac:dyDescent="0.15">
      <c r="A8" s="10" t="s">
        <v>30</v>
      </c>
      <c r="E8" s="11"/>
      <c r="G8" s="11"/>
      <c r="H8" s="11"/>
      <c r="I8" s="11"/>
      <c r="J8" s="11"/>
      <c r="K8" s="11"/>
      <c r="L8" s="11"/>
      <c r="M8" s="11"/>
      <c r="N8" s="11"/>
    </row>
    <row r="9" spans="1:14" x14ac:dyDescent="0.15">
      <c r="B9" s="12" t="s">
        <v>24</v>
      </c>
      <c r="E9" s="13">
        <f>SUM(G9:N9)</f>
        <v>113200</v>
      </c>
      <c r="F9" s="14"/>
      <c r="G9" s="29">
        <v>13563</v>
      </c>
      <c r="H9" s="29">
        <v>14500</v>
      </c>
      <c r="I9" s="29">
        <v>13563</v>
      </c>
      <c r="J9" s="29">
        <v>14500</v>
      </c>
      <c r="K9" s="29">
        <v>13563</v>
      </c>
      <c r="L9" s="29">
        <v>14500</v>
      </c>
      <c r="M9" s="29">
        <v>13563</v>
      </c>
      <c r="N9" s="29">
        <v>15448</v>
      </c>
    </row>
    <row r="10" spans="1:14" x14ac:dyDescent="0.15">
      <c r="C10" s="15" t="s">
        <v>25</v>
      </c>
      <c r="E10" s="11"/>
      <c r="G10" s="16"/>
      <c r="H10" s="16"/>
      <c r="I10" s="16"/>
      <c r="J10" s="16"/>
      <c r="K10" s="16"/>
      <c r="L10" s="16"/>
      <c r="M10" s="16"/>
      <c r="N10" s="16"/>
    </row>
    <row r="11" spans="1:14" x14ac:dyDescent="0.15">
      <c r="E11" s="11"/>
      <c r="G11" s="16"/>
      <c r="H11" s="16"/>
      <c r="I11" s="16"/>
      <c r="J11" s="16"/>
      <c r="K11" s="16"/>
      <c r="L11" s="16"/>
      <c r="M11" s="16"/>
      <c r="N11" s="16"/>
    </row>
    <row r="12" spans="1:14" x14ac:dyDescent="0.15">
      <c r="B12" s="12" t="s">
        <v>1</v>
      </c>
      <c r="E12" s="11"/>
      <c r="G12" s="16"/>
      <c r="H12" s="16"/>
      <c r="I12" s="16"/>
      <c r="J12" s="16"/>
      <c r="K12" s="16"/>
      <c r="L12" s="16"/>
      <c r="M12" s="16"/>
      <c r="N12" s="16"/>
    </row>
    <row r="13" spans="1:14" x14ac:dyDescent="0.15">
      <c r="C13" s="4" t="s">
        <v>26</v>
      </c>
      <c r="E13" s="17">
        <f>SUM(G13:N13)</f>
        <v>4000</v>
      </c>
      <c r="F13" s="18"/>
      <c r="G13" s="25">
        <v>500</v>
      </c>
      <c r="H13" s="25">
        <v>500</v>
      </c>
      <c r="I13" s="25">
        <v>500</v>
      </c>
      <c r="J13" s="25">
        <v>500</v>
      </c>
      <c r="K13" s="25">
        <v>500</v>
      </c>
      <c r="L13" s="25">
        <v>500</v>
      </c>
      <c r="M13" s="25">
        <v>500</v>
      </c>
      <c r="N13" s="25">
        <v>500</v>
      </c>
    </row>
    <row r="14" spans="1:14" x14ac:dyDescent="0.15">
      <c r="C14" s="19" t="s">
        <v>27</v>
      </c>
      <c r="E14" s="17"/>
      <c r="F14" s="18"/>
      <c r="G14" s="20"/>
      <c r="H14" s="20"/>
      <c r="I14" s="20"/>
      <c r="J14" s="20"/>
      <c r="K14" s="20"/>
      <c r="L14" s="20"/>
      <c r="M14" s="20"/>
      <c r="N14" s="20"/>
    </row>
    <row r="15" spans="1:14" x14ac:dyDescent="0.15">
      <c r="C15" s="4" t="s">
        <v>2</v>
      </c>
      <c r="E15" s="17">
        <f t="shared" ref="E15:E17" si="0">SUM(G15:N15)</f>
        <v>2400</v>
      </c>
      <c r="F15" s="18"/>
      <c r="G15" s="25">
        <v>300</v>
      </c>
      <c r="H15" s="25">
        <v>300</v>
      </c>
      <c r="I15" s="25">
        <v>300</v>
      </c>
      <c r="J15" s="25">
        <v>300</v>
      </c>
      <c r="K15" s="25">
        <v>300</v>
      </c>
      <c r="L15" s="25">
        <v>300</v>
      </c>
      <c r="M15" s="25">
        <v>300</v>
      </c>
      <c r="N15" s="25">
        <v>300</v>
      </c>
    </row>
    <row r="16" spans="1:14" x14ac:dyDescent="0.15">
      <c r="C16" s="19" t="s">
        <v>28</v>
      </c>
      <c r="E16" s="17"/>
      <c r="F16" s="18"/>
      <c r="G16" s="20"/>
      <c r="H16" s="20"/>
      <c r="I16" s="20"/>
      <c r="J16" s="20"/>
      <c r="K16" s="20"/>
      <c r="L16" s="20"/>
      <c r="M16" s="20"/>
      <c r="N16" s="20"/>
    </row>
    <row r="17" spans="1:14" x14ac:dyDescent="0.15">
      <c r="C17" s="4" t="s">
        <v>3</v>
      </c>
      <c r="E17" s="17">
        <f t="shared" si="0"/>
        <v>0</v>
      </c>
      <c r="F17" s="18"/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</row>
    <row r="18" spans="1:14" x14ac:dyDescent="0.15">
      <c r="C18" s="19" t="s">
        <v>29</v>
      </c>
      <c r="E18" s="17"/>
      <c r="F18" s="18"/>
      <c r="G18" s="20"/>
      <c r="H18" s="20"/>
      <c r="I18" s="20"/>
      <c r="J18" s="20"/>
      <c r="K18" s="20"/>
      <c r="L18" s="20"/>
      <c r="M18" s="20"/>
      <c r="N18" s="20"/>
    </row>
    <row r="19" spans="1:14" x14ac:dyDescent="0.15">
      <c r="E19" s="17"/>
      <c r="F19" s="18"/>
      <c r="G19" s="17"/>
      <c r="H19" s="17"/>
      <c r="I19" s="17"/>
      <c r="J19" s="17"/>
      <c r="K19" s="17"/>
      <c r="L19" s="17"/>
      <c r="M19" s="17"/>
      <c r="N19" s="17"/>
    </row>
    <row r="20" spans="1:14" x14ac:dyDescent="0.15">
      <c r="B20" s="21" t="s">
        <v>4</v>
      </c>
      <c r="C20" s="22"/>
      <c r="D20" s="22"/>
      <c r="E20" s="24">
        <f>SUM(G20:N20)</f>
        <v>400</v>
      </c>
      <c r="F20" s="23"/>
      <c r="G20" s="30">
        <v>50</v>
      </c>
      <c r="H20" s="30">
        <v>50</v>
      </c>
      <c r="I20" s="30">
        <v>50</v>
      </c>
      <c r="J20" s="30">
        <v>50</v>
      </c>
      <c r="K20" s="30">
        <v>50</v>
      </c>
      <c r="L20" s="30">
        <v>50</v>
      </c>
      <c r="M20" s="30">
        <v>50</v>
      </c>
      <c r="N20" s="30">
        <v>50</v>
      </c>
    </row>
    <row r="21" spans="1:14" x14ac:dyDescent="0.15">
      <c r="B21" s="21"/>
      <c r="C21" s="19" t="s">
        <v>29</v>
      </c>
      <c r="D21" s="22"/>
      <c r="E21" s="17"/>
      <c r="F21" s="23"/>
      <c r="G21" s="20"/>
      <c r="H21" s="20"/>
      <c r="I21" s="20"/>
      <c r="J21" s="20"/>
      <c r="K21" s="20"/>
      <c r="L21" s="20"/>
      <c r="M21" s="20"/>
      <c r="N21" s="20"/>
    </row>
    <row r="22" spans="1:14" x14ac:dyDescent="0.15">
      <c r="A22" s="10" t="s">
        <v>33</v>
      </c>
      <c r="E22" s="28">
        <f>SUM(E9:E20)</f>
        <v>120000</v>
      </c>
      <c r="F22" s="18"/>
      <c r="G22" s="28">
        <f>SUM(G9:G20)</f>
        <v>14413</v>
      </c>
      <c r="H22" s="28">
        <f t="shared" ref="H22:N22" si="1">SUM(H9:H20)</f>
        <v>15350</v>
      </c>
      <c r="I22" s="28">
        <f t="shared" si="1"/>
        <v>14413</v>
      </c>
      <c r="J22" s="28">
        <f t="shared" si="1"/>
        <v>15350</v>
      </c>
      <c r="K22" s="28">
        <f t="shared" si="1"/>
        <v>14413</v>
      </c>
      <c r="L22" s="28">
        <f t="shared" si="1"/>
        <v>15350</v>
      </c>
      <c r="M22" s="28">
        <f t="shared" si="1"/>
        <v>14413</v>
      </c>
      <c r="N22" s="28">
        <f t="shared" si="1"/>
        <v>16298</v>
      </c>
    </row>
    <row r="23" spans="1:14" x14ac:dyDescent="0.15">
      <c r="E23" s="17"/>
      <c r="F23" s="18"/>
      <c r="G23" s="17"/>
      <c r="H23" s="17"/>
      <c r="I23" s="17"/>
      <c r="J23" s="17"/>
      <c r="K23" s="17"/>
      <c r="L23" s="17"/>
      <c r="M23" s="17"/>
      <c r="N23" s="17"/>
    </row>
    <row r="24" spans="1:14" x14ac:dyDescent="0.15">
      <c r="A24" s="10" t="s">
        <v>31</v>
      </c>
      <c r="E24" s="17"/>
      <c r="F24" s="18"/>
      <c r="G24" s="17"/>
      <c r="H24" s="17"/>
      <c r="I24" s="17"/>
      <c r="J24" s="17"/>
      <c r="K24" s="17"/>
      <c r="L24" s="17"/>
      <c r="M24" s="17"/>
      <c r="N24" s="17"/>
    </row>
    <row r="25" spans="1:14" x14ac:dyDescent="0.15">
      <c r="B25" s="12" t="s">
        <v>68</v>
      </c>
      <c r="C25" s="22"/>
      <c r="E25" s="24">
        <f>SUM(G25:N25)</f>
        <v>0</v>
      </c>
      <c r="F25" s="18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</row>
    <row r="26" spans="1:14" ht="14" thickBot="1" x14ac:dyDescent="0.2">
      <c r="A26" s="10" t="s">
        <v>34</v>
      </c>
      <c r="E26" s="24">
        <f>E22+E25</f>
        <v>120000</v>
      </c>
      <c r="F26" s="18"/>
      <c r="G26" s="62">
        <f>SUM(G22:G25)</f>
        <v>14413</v>
      </c>
      <c r="H26" s="62">
        <f t="shared" ref="H26:N26" si="2">SUM(H22:H25)</f>
        <v>15350</v>
      </c>
      <c r="I26" s="62">
        <f t="shared" si="2"/>
        <v>14413</v>
      </c>
      <c r="J26" s="62">
        <f t="shared" si="2"/>
        <v>15350</v>
      </c>
      <c r="K26" s="62">
        <f t="shared" si="2"/>
        <v>14413</v>
      </c>
      <c r="L26" s="62">
        <f t="shared" si="2"/>
        <v>15350</v>
      </c>
      <c r="M26" s="62">
        <f t="shared" si="2"/>
        <v>14413</v>
      </c>
      <c r="N26" s="62">
        <f t="shared" si="2"/>
        <v>16298</v>
      </c>
    </row>
    <row r="27" spans="1:14" ht="14" thickTop="1" x14ac:dyDescent="0.15">
      <c r="A27" s="10"/>
      <c r="E27" s="17"/>
      <c r="F27" s="18"/>
      <c r="G27" s="17"/>
      <c r="H27" s="17"/>
      <c r="I27" s="17"/>
      <c r="J27" s="17"/>
      <c r="K27" s="17"/>
      <c r="L27" s="17"/>
      <c r="M27" s="17"/>
      <c r="N27" s="17"/>
    </row>
    <row r="28" spans="1:14" x14ac:dyDescent="0.15">
      <c r="A28" s="10" t="s">
        <v>72</v>
      </c>
      <c r="E28" s="58">
        <f>IF(E26&gt;B3,B3,E26)</f>
        <v>120000</v>
      </c>
      <c r="F28" s="18"/>
      <c r="G28" s="17"/>
      <c r="H28" s="17"/>
      <c r="I28" s="17"/>
      <c r="J28" s="17"/>
      <c r="K28" s="17"/>
      <c r="L28" s="17"/>
      <c r="M28" s="17"/>
      <c r="N28" s="17"/>
    </row>
    <row r="29" spans="1:14" x14ac:dyDescent="0.15">
      <c r="E29" s="17"/>
      <c r="F29" s="18"/>
      <c r="G29" s="17"/>
      <c r="H29" s="17"/>
      <c r="I29" s="17"/>
      <c r="J29" s="17"/>
      <c r="K29" s="17"/>
      <c r="L29" s="17"/>
      <c r="M29" s="17"/>
      <c r="N29" s="17"/>
    </row>
    <row r="30" spans="1:14" x14ac:dyDescent="0.15">
      <c r="A30" s="10" t="s">
        <v>32</v>
      </c>
      <c r="E30" s="17"/>
      <c r="F30" s="18"/>
      <c r="G30" s="17"/>
      <c r="H30" s="17"/>
      <c r="I30" s="17"/>
      <c r="J30" s="17"/>
      <c r="K30" s="17"/>
      <c r="L30" s="17"/>
      <c r="M30" s="17"/>
      <c r="N30" s="17"/>
    </row>
    <row r="31" spans="1:14" x14ac:dyDescent="0.15">
      <c r="B31" s="12" t="s">
        <v>5</v>
      </c>
      <c r="E31" s="17">
        <f>SUM(G31:N31)</f>
        <v>0</v>
      </c>
      <c r="F31" s="18"/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</row>
    <row r="32" spans="1:14" x14ac:dyDescent="0.15">
      <c r="E32" s="17"/>
      <c r="F32" s="18"/>
      <c r="G32" s="17"/>
      <c r="H32" s="17"/>
      <c r="I32" s="17"/>
      <c r="J32" s="17"/>
      <c r="K32" s="17"/>
      <c r="L32" s="17"/>
      <c r="M32" s="17"/>
      <c r="N32" s="17"/>
    </row>
    <row r="33" spans="1:14" x14ac:dyDescent="0.15">
      <c r="B33" s="12" t="s">
        <v>6</v>
      </c>
      <c r="E33" s="17">
        <f>SUM(G33:N33)</f>
        <v>20000</v>
      </c>
      <c r="F33" s="18"/>
      <c r="G33" s="25">
        <v>0</v>
      </c>
      <c r="H33" s="25">
        <v>0</v>
      </c>
      <c r="I33" s="25">
        <v>10000</v>
      </c>
      <c r="J33" s="25">
        <v>0</v>
      </c>
      <c r="K33" s="25">
        <v>0</v>
      </c>
      <c r="L33" s="25">
        <v>0</v>
      </c>
      <c r="M33" s="25">
        <v>0</v>
      </c>
      <c r="N33" s="25">
        <v>10000</v>
      </c>
    </row>
    <row r="34" spans="1:14" x14ac:dyDescent="0.15">
      <c r="E34" s="17"/>
      <c r="F34" s="18"/>
      <c r="G34" s="17"/>
      <c r="H34" s="17"/>
      <c r="I34" s="17"/>
      <c r="J34" s="17"/>
      <c r="K34" s="17"/>
      <c r="L34" s="17"/>
      <c r="M34" s="17"/>
      <c r="N34" s="17"/>
    </row>
    <row r="35" spans="1:14" x14ac:dyDescent="0.15">
      <c r="B35" s="12" t="s">
        <v>7</v>
      </c>
      <c r="E35" s="17">
        <f>SUM(G35:N35)</f>
        <v>10000</v>
      </c>
      <c r="F35" s="18"/>
      <c r="G35" s="25">
        <v>0</v>
      </c>
      <c r="H35" s="25">
        <v>0</v>
      </c>
      <c r="I35" s="25">
        <v>5000</v>
      </c>
      <c r="J35" s="25">
        <v>0</v>
      </c>
      <c r="K35" s="25">
        <v>0</v>
      </c>
      <c r="L35" s="25">
        <v>0</v>
      </c>
      <c r="M35" s="25">
        <v>0</v>
      </c>
      <c r="N35" s="25">
        <v>5000</v>
      </c>
    </row>
    <row r="36" spans="1:14" x14ac:dyDescent="0.15">
      <c r="E36" s="17"/>
      <c r="F36" s="18"/>
      <c r="G36" s="17"/>
      <c r="H36" s="17"/>
      <c r="I36" s="17"/>
      <c r="J36" s="17"/>
      <c r="K36" s="17"/>
      <c r="L36" s="17"/>
      <c r="M36" s="17"/>
      <c r="N36" s="17"/>
    </row>
    <row r="37" spans="1:14" x14ac:dyDescent="0.15">
      <c r="B37" s="12" t="s">
        <v>63</v>
      </c>
      <c r="E37" s="24">
        <f>SUM(G37:N37)</f>
        <v>0</v>
      </c>
      <c r="F37" s="18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</row>
    <row r="38" spans="1:14" x14ac:dyDescent="0.15">
      <c r="E38" s="11"/>
      <c r="F38" s="26"/>
      <c r="G38" s="11"/>
      <c r="H38" s="11"/>
      <c r="I38" s="11"/>
      <c r="J38" s="11"/>
      <c r="K38" s="11"/>
      <c r="L38" s="11"/>
      <c r="M38" s="11"/>
      <c r="N38" s="11"/>
    </row>
    <row r="39" spans="1:14" ht="14" thickBot="1" x14ac:dyDescent="0.2">
      <c r="B39" s="12" t="s">
        <v>69</v>
      </c>
      <c r="E39" s="57">
        <f>SUM(E31:E38)</f>
        <v>30000</v>
      </c>
      <c r="F39" s="26"/>
      <c r="G39" s="61">
        <f t="shared" ref="G39:N39" si="3">SUM(G31:G38)</f>
        <v>0</v>
      </c>
      <c r="H39" s="61">
        <f t="shared" si="3"/>
        <v>0</v>
      </c>
      <c r="I39" s="61">
        <f t="shared" si="3"/>
        <v>15000</v>
      </c>
      <c r="J39" s="61">
        <f t="shared" si="3"/>
        <v>0</v>
      </c>
      <c r="K39" s="61">
        <f t="shared" si="3"/>
        <v>0</v>
      </c>
      <c r="L39" s="61">
        <f t="shared" si="3"/>
        <v>0</v>
      </c>
      <c r="M39" s="61">
        <f t="shared" si="3"/>
        <v>0</v>
      </c>
      <c r="N39" s="61">
        <f t="shared" si="3"/>
        <v>15000</v>
      </c>
    </row>
    <row r="40" spans="1:14" ht="14" thickTop="1" x14ac:dyDescent="0.15">
      <c r="E40" s="11"/>
      <c r="F40" s="26"/>
      <c r="G40" s="11"/>
      <c r="H40" s="11"/>
      <c r="I40" s="11"/>
      <c r="J40" s="11"/>
      <c r="K40" s="11"/>
      <c r="L40" s="11"/>
      <c r="M40" s="11"/>
      <c r="N40" s="11"/>
    </row>
    <row r="41" spans="1:14" x14ac:dyDescent="0.15">
      <c r="B41" s="12" t="s">
        <v>71</v>
      </c>
      <c r="E41" s="59">
        <f>IF(E28/B3&lt;75%,0,IF(B3-E28&gt;E39,E39,B3-E28))</f>
        <v>30000</v>
      </c>
      <c r="F41" s="26"/>
      <c r="G41" s="11"/>
      <c r="H41" s="11"/>
      <c r="I41" s="11"/>
      <c r="J41" s="11"/>
      <c r="K41" s="11"/>
      <c r="L41" s="11"/>
      <c r="M41" s="11"/>
      <c r="N41" s="11"/>
    </row>
    <row r="42" spans="1:14" x14ac:dyDescent="0.15">
      <c r="E42" s="11"/>
      <c r="F42" s="26"/>
      <c r="G42" s="11"/>
      <c r="H42" s="11"/>
      <c r="I42" s="11"/>
      <c r="J42" s="11"/>
      <c r="K42" s="11"/>
      <c r="L42" s="11"/>
      <c r="M42" s="11"/>
      <c r="N42" s="11"/>
    </row>
    <row r="43" spans="1:14" ht="14" thickBot="1" x14ac:dyDescent="0.2">
      <c r="A43" s="10" t="s">
        <v>70</v>
      </c>
      <c r="E43" s="27">
        <f>E28+E41</f>
        <v>150000</v>
      </c>
      <c r="F43" s="45"/>
      <c r="G43" s="44"/>
      <c r="H43" s="44"/>
      <c r="I43" s="44"/>
      <c r="J43" s="44"/>
      <c r="K43" s="44"/>
      <c r="L43" s="44"/>
      <c r="M43" s="44"/>
      <c r="N43" s="44"/>
    </row>
    <row r="44" spans="1:14" ht="14" thickTop="1" x14ac:dyDescent="0.15">
      <c r="A44" s="10"/>
      <c r="E44" s="44"/>
      <c r="F44" s="45"/>
      <c r="G44" s="44"/>
      <c r="H44" s="44"/>
      <c r="I44" s="44"/>
      <c r="J44" s="44"/>
      <c r="K44" s="44"/>
      <c r="L44" s="44"/>
      <c r="M44" s="44"/>
      <c r="N44" s="44"/>
    </row>
    <row r="45" spans="1:14" x14ac:dyDescent="0.15">
      <c r="A45" s="10" t="s">
        <v>47</v>
      </c>
      <c r="F45" s="45"/>
      <c r="G45" s="44"/>
      <c r="H45" s="44"/>
      <c r="I45" s="44"/>
      <c r="J45" s="44"/>
      <c r="K45" s="44"/>
      <c r="L45" s="44"/>
      <c r="M45" s="44"/>
      <c r="N45" s="44"/>
    </row>
    <row r="46" spans="1:14" x14ac:dyDescent="0.15">
      <c r="F46" s="45"/>
      <c r="G46" s="44"/>
      <c r="H46" s="44"/>
      <c r="I46" s="44"/>
      <c r="J46" s="44"/>
      <c r="K46" s="44"/>
      <c r="L46" s="44"/>
      <c r="M46" s="44"/>
      <c r="N46" s="44"/>
    </row>
    <row r="47" spans="1:14" x14ac:dyDescent="0.15">
      <c r="B47" s="12" t="s">
        <v>41</v>
      </c>
      <c r="F47" s="45"/>
      <c r="G47" s="44"/>
      <c r="H47" s="44"/>
      <c r="I47" s="44"/>
      <c r="J47" s="44"/>
      <c r="K47" s="44"/>
      <c r="L47" s="44"/>
      <c r="M47" s="44"/>
      <c r="N47" s="44"/>
    </row>
    <row r="48" spans="1:14" x14ac:dyDescent="0.15">
      <c r="B48" s="19" t="s">
        <v>42</v>
      </c>
      <c r="E48" s="41">
        <f>E28/E43</f>
        <v>0.8</v>
      </c>
      <c r="F48" s="45"/>
      <c r="G48" s="56"/>
      <c r="H48" s="44"/>
      <c r="I48" s="44"/>
      <c r="J48" s="44"/>
      <c r="K48" s="44"/>
      <c r="L48" s="44"/>
      <c r="M48" s="44"/>
      <c r="N48" s="44"/>
    </row>
    <row r="49" spans="1:25" x14ac:dyDescent="0.15">
      <c r="F49" s="45"/>
      <c r="G49" s="44"/>
      <c r="H49" s="44"/>
      <c r="I49" s="44"/>
      <c r="J49" s="44"/>
      <c r="K49" s="44"/>
      <c r="L49" s="44"/>
      <c r="M49" s="44"/>
      <c r="N49" s="44"/>
    </row>
    <row r="50" spans="1:25" x14ac:dyDescent="0.15">
      <c r="B50" s="12" t="s">
        <v>44</v>
      </c>
      <c r="F50" s="45"/>
      <c r="G50" s="44"/>
      <c r="H50" s="44"/>
      <c r="I50" s="44"/>
      <c r="J50" s="44"/>
      <c r="K50" s="44"/>
      <c r="L50" s="44"/>
      <c r="M50" s="44"/>
      <c r="N50" s="44"/>
    </row>
    <row r="51" spans="1:25" x14ac:dyDescent="0.15">
      <c r="B51" s="19" t="s">
        <v>45</v>
      </c>
      <c r="E51" s="41">
        <f>E41/E43</f>
        <v>0.2</v>
      </c>
      <c r="F51" s="45"/>
      <c r="G51" s="44"/>
      <c r="H51" s="44"/>
      <c r="I51" s="44"/>
      <c r="J51" s="44"/>
      <c r="K51" s="44"/>
      <c r="L51" s="44"/>
      <c r="M51" s="44"/>
      <c r="N51" s="44"/>
    </row>
    <row r="52" spans="1:25" x14ac:dyDescent="0.15">
      <c r="A52" s="10"/>
      <c r="E52" s="44"/>
      <c r="F52" s="45"/>
      <c r="G52" s="44"/>
      <c r="H52" s="44"/>
      <c r="I52" s="44"/>
      <c r="J52" s="44"/>
      <c r="K52" s="44"/>
      <c r="L52" s="44"/>
      <c r="M52" s="44"/>
      <c r="N52" s="44"/>
    </row>
    <row r="53" spans="1:25" x14ac:dyDescent="0.15">
      <c r="A53" s="10" t="s">
        <v>66</v>
      </c>
      <c r="E53" s="11"/>
      <c r="G53" s="11"/>
      <c r="H53" s="11"/>
      <c r="I53" s="11"/>
      <c r="J53" s="11"/>
      <c r="K53" s="11"/>
      <c r="L53" s="11"/>
      <c r="M53" s="11"/>
      <c r="N53" s="11"/>
    </row>
    <row r="54" spans="1:25" x14ac:dyDescent="0.15">
      <c r="B54" s="21" t="s">
        <v>8</v>
      </c>
      <c r="C54" s="22"/>
      <c r="D54" s="22"/>
      <c r="E54" s="16"/>
      <c r="F54" s="22"/>
      <c r="G54" s="16"/>
      <c r="H54" s="16"/>
      <c r="I54" s="16"/>
      <c r="J54" s="16"/>
      <c r="K54" s="16"/>
      <c r="L54" s="16"/>
      <c r="M54" s="16"/>
      <c r="N54" s="16"/>
    </row>
    <row r="55" spans="1:25" x14ac:dyDescent="0.15">
      <c r="B55" s="21"/>
      <c r="C55" s="22" t="s">
        <v>46</v>
      </c>
      <c r="D55" s="22"/>
      <c r="E55" s="60">
        <f>E43</f>
        <v>150000</v>
      </c>
      <c r="F55" s="22"/>
      <c r="G55" s="16"/>
      <c r="H55" s="16"/>
      <c r="I55" s="16"/>
      <c r="J55" s="16"/>
      <c r="K55" s="16"/>
      <c r="L55" s="16"/>
      <c r="M55" s="16"/>
      <c r="N55" s="16"/>
    </row>
    <row r="56" spans="1:25" x14ac:dyDescent="0.15">
      <c r="B56" s="21"/>
      <c r="C56" s="22" t="s">
        <v>9</v>
      </c>
      <c r="D56" s="22"/>
      <c r="E56" s="33">
        <f>AVERAGE(G56:N56)</f>
        <v>40</v>
      </c>
      <c r="F56" s="34"/>
      <c r="G56" s="35">
        <v>40</v>
      </c>
      <c r="H56" s="35">
        <v>40</v>
      </c>
      <c r="I56" s="35">
        <v>40</v>
      </c>
      <c r="J56" s="35">
        <v>40</v>
      </c>
      <c r="K56" s="35">
        <v>40</v>
      </c>
      <c r="L56" s="35">
        <v>40</v>
      </c>
      <c r="M56" s="35">
        <v>40</v>
      </c>
      <c r="N56" s="35">
        <v>40</v>
      </c>
    </row>
    <row r="57" spans="1:25" x14ac:dyDescent="0.15">
      <c r="B57" s="21"/>
      <c r="C57" s="22" t="s">
        <v>10</v>
      </c>
      <c r="D57" s="22"/>
      <c r="E57" s="36">
        <f>AVERAGE(G57:N57)</f>
        <v>41.125</v>
      </c>
      <c r="F57" s="34"/>
      <c r="G57" s="35">
        <v>40</v>
      </c>
      <c r="H57" s="35">
        <v>40</v>
      </c>
      <c r="I57" s="35">
        <v>41</v>
      </c>
      <c r="J57" s="35">
        <v>42</v>
      </c>
      <c r="K57" s="35">
        <v>43</v>
      </c>
      <c r="L57" s="35">
        <v>42</v>
      </c>
      <c r="M57" s="35">
        <v>41</v>
      </c>
      <c r="N57" s="35">
        <v>40</v>
      </c>
      <c r="O57" s="35">
        <v>40</v>
      </c>
      <c r="P57" s="35">
        <v>39</v>
      </c>
      <c r="Q57" s="35">
        <v>42</v>
      </c>
      <c r="R57" s="35">
        <v>41</v>
      </c>
      <c r="S57" s="35">
        <v>40</v>
      </c>
      <c r="T57" s="35">
        <v>40</v>
      </c>
      <c r="U57" s="35">
        <v>40</v>
      </c>
      <c r="V57" s="35">
        <v>40</v>
      </c>
      <c r="W57" s="35">
        <v>40</v>
      </c>
      <c r="X57" s="35">
        <v>40</v>
      </c>
      <c r="Y57" s="35">
        <v>40</v>
      </c>
    </row>
    <row r="58" spans="1:25" x14ac:dyDescent="0.15">
      <c r="B58" s="22"/>
      <c r="C58" s="22" t="s">
        <v>11</v>
      </c>
      <c r="D58" s="22"/>
      <c r="E58" s="36">
        <f>AVERAGE(G58:N58)</f>
        <v>37.75</v>
      </c>
      <c r="F58" s="37"/>
      <c r="G58" s="38">
        <v>40</v>
      </c>
      <c r="H58" s="38">
        <v>38</v>
      </c>
      <c r="I58" s="38">
        <v>38</v>
      </c>
      <c r="J58" s="38">
        <v>38</v>
      </c>
      <c r="K58" s="38">
        <v>38</v>
      </c>
      <c r="L58" s="38">
        <v>38</v>
      </c>
      <c r="M58" s="38">
        <v>36</v>
      </c>
      <c r="N58" s="38">
        <v>36</v>
      </c>
      <c r="O58" s="38">
        <v>35</v>
      </c>
    </row>
    <row r="59" spans="1:25" x14ac:dyDescent="0.15">
      <c r="B59" s="22"/>
      <c r="C59" s="22"/>
      <c r="D59" s="22"/>
      <c r="E59" s="16"/>
      <c r="F59" s="22"/>
      <c r="G59" s="16"/>
      <c r="H59" s="16"/>
      <c r="I59" s="16"/>
      <c r="J59" s="16"/>
      <c r="K59" s="16"/>
      <c r="L59" s="16"/>
      <c r="M59" s="16"/>
      <c r="N59" s="16"/>
    </row>
    <row r="60" spans="1:25" ht="14" thickBot="1" x14ac:dyDescent="0.2">
      <c r="B60" s="21" t="s">
        <v>12</v>
      </c>
      <c r="E60" s="39">
        <f>MAX(0,E55-(E55*E56/(MIN(E57,E58))))</f>
        <v>0</v>
      </c>
      <c r="G60" s="11"/>
      <c r="H60" s="11"/>
      <c r="I60" s="11"/>
      <c r="J60" s="11"/>
      <c r="K60" s="11"/>
      <c r="L60" s="11"/>
      <c r="M60" s="11"/>
      <c r="N60" s="11"/>
    </row>
    <row r="61" spans="1:25" ht="14" thickTop="1" x14ac:dyDescent="0.15">
      <c r="E61" s="11"/>
      <c r="G61" s="11"/>
      <c r="H61" s="11"/>
      <c r="I61" s="11"/>
      <c r="J61" s="11"/>
      <c r="K61" s="11"/>
      <c r="L61" s="11"/>
      <c r="M61" s="11"/>
      <c r="N61" s="11"/>
    </row>
    <row r="62" spans="1:25" x14ac:dyDescent="0.15">
      <c r="B62" s="12" t="s">
        <v>13</v>
      </c>
      <c r="E62" s="11"/>
      <c r="G62" s="11"/>
      <c r="H62" s="11"/>
      <c r="I62" s="11"/>
      <c r="J62" s="11"/>
      <c r="K62" s="11"/>
      <c r="L62" s="11"/>
      <c r="M62" s="11"/>
      <c r="N62" s="11"/>
    </row>
    <row r="63" spans="1:25" x14ac:dyDescent="0.15">
      <c r="C63" s="22" t="s">
        <v>14</v>
      </c>
      <c r="E63" s="11">
        <f>-'25% Reduction per Employee'!S6</f>
        <v>1500.0000000000002</v>
      </c>
      <c r="G63" s="16"/>
      <c r="H63" s="16"/>
      <c r="I63" s="16"/>
      <c r="J63" s="16"/>
      <c r="K63" s="16"/>
      <c r="L63" s="16"/>
      <c r="M63" s="16"/>
      <c r="N63" s="16"/>
    </row>
    <row r="64" spans="1:25" x14ac:dyDescent="0.15">
      <c r="E64" s="11"/>
      <c r="G64" s="11"/>
      <c r="H64" s="11"/>
      <c r="I64" s="11"/>
      <c r="J64" s="11"/>
      <c r="K64" s="11"/>
      <c r="L64" s="11"/>
      <c r="M64" s="11"/>
      <c r="N64" s="11"/>
    </row>
    <row r="65" spans="2:14" ht="14" thickBot="1" x14ac:dyDescent="0.2">
      <c r="B65" s="12" t="s">
        <v>15</v>
      </c>
      <c r="E65" s="27">
        <f>E63</f>
        <v>1500.0000000000002</v>
      </c>
      <c r="G65" s="11"/>
      <c r="H65" s="11"/>
      <c r="I65" s="11"/>
      <c r="J65" s="11"/>
      <c r="K65" s="11"/>
      <c r="L65" s="11"/>
      <c r="M65" s="11"/>
      <c r="N65" s="11"/>
    </row>
    <row r="66" spans="2:14" ht="14" thickTop="1" x14ac:dyDescent="0.15">
      <c r="C66" s="4" t="s">
        <v>48</v>
      </c>
      <c r="E66" s="11"/>
      <c r="G66" s="11"/>
      <c r="H66" s="11"/>
      <c r="I66" s="11"/>
      <c r="J66" s="11"/>
      <c r="K66" s="11"/>
      <c r="L66" s="11"/>
      <c r="M66" s="11"/>
      <c r="N66" s="11"/>
    </row>
    <row r="67" spans="2:14" x14ac:dyDescent="0.15">
      <c r="E67" s="11"/>
      <c r="G67" s="11"/>
      <c r="H67" s="11"/>
      <c r="I67" s="11"/>
      <c r="J67" s="11"/>
      <c r="K67" s="11"/>
      <c r="L67" s="11"/>
      <c r="M67" s="11"/>
      <c r="N67" s="11"/>
    </row>
    <row r="68" spans="2:14" ht="14" thickBot="1" x14ac:dyDescent="0.2">
      <c r="B68" s="12" t="s">
        <v>35</v>
      </c>
      <c r="E68" s="63">
        <f>E43-E60-E65</f>
        <v>148500</v>
      </c>
      <c r="G68" s="11"/>
      <c r="H68" s="11"/>
      <c r="I68" s="11"/>
      <c r="J68" s="11"/>
      <c r="K68" s="11"/>
      <c r="L68" s="11"/>
      <c r="M68" s="11"/>
      <c r="N68" s="11"/>
    </row>
    <row r="69" spans="2:14" ht="14" thickTop="1" x14ac:dyDescent="0.15">
      <c r="C69" s="15" t="s">
        <v>43</v>
      </c>
      <c r="E69" s="11"/>
      <c r="G69" s="11"/>
      <c r="H69" s="11"/>
    </row>
  </sheetData>
  <mergeCells count="1">
    <mergeCell ref="G6:N6"/>
  </mergeCells>
  <conditionalFormatting sqref="B2">
    <cfRule type="cellIs" dxfId="1" priority="2" operator="equal">
      <formula>0</formula>
    </cfRule>
  </conditionalFormatting>
  <conditionalFormatting sqref="A2">
    <cfRule type="cellIs" dxfId="0" priority="1" operator="equal">
      <formula>0</formula>
    </cfRule>
  </conditionalFormatting>
  <pageMargins left="0.25" right="0.25" top="0.75" bottom="0.75" header="0.3" footer="0.3"/>
  <pageSetup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2"/>
  <sheetViews>
    <sheetView workbookViewId="0">
      <selection activeCell="A35" sqref="A35"/>
    </sheetView>
  </sheetViews>
  <sheetFormatPr baseColWidth="10" defaultColWidth="8.83203125" defaultRowHeight="15" x14ac:dyDescent="0.2"/>
  <cols>
    <col min="1" max="1" width="25.83203125" customWidth="1"/>
    <col min="2" max="2" width="1.5" customWidth="1"/>
    <col min="3" max="3" width="25.5" bestFit="1" customWidth="1"/>
    <col min="4" max="4" width="1.5" customWidth="1"/>
    <col min="5" max="5" width="14.5" customWidth="1"/>
    <col min="6" max="6" width="1.5" customWidth="1"/>
    <col min="7" max="7" width="20" customWidth="1"/>
    <col min="8" max="8" width="1.5" customWidth="1"/>
    <col min="9" max="9" width="20.83203125" customWidth="1"/>
    <col min="10" max="10" width="1.5" customWidth="1"/>
    <col min="11" max="11" width="18.5" customWidth="1"/>
    <col min="12" max="12" width="1.5" customWidth="1"/>
    <col min="13" max="13" width="14.5" customWidth="1"/>
    <col min="14" max="14" width="1.5" customWidth="1"/>
    <col min="15" max="15" width="11.83203125" customWidth="1"/>
    <col min="16" max="16" width="1.6640625" customWidth="1"/>
    <col min="17" max="17" width="12.5" customWidth="1"/>
    <col min="18" max="18" width="1.6640625" customWidth="1"/>
    <col min="19" max="19" width="18.33203125" bestFit="1" customWidth="1"/>
    <col min="20" max="20" width="1.6640625" customWidth="1"/>
    <col min="21" max="26" width="17.33203125" customWidth="1"/>
  </cols>
  <sheetData>
    <row r="1" spans="1:21" ht="57" x14ac:dyDescent="0.2">
      <c r="A1" s="46" t="s">
        <v>49</v>
      </c>
      <c r="C1" s="51" t="s">
        <v>53</v>
      </c>
      <c r="E1" s="54" t="s">
        <v>64</v>
      </c>
      <c r="G1" s="47" t="s">
        <v>50</v>
      </c>
      <c r="I1" s="47" t="s">
        <v>51</v>
      </c>
      <c r="K1" s="47" t="s">
        <v>61</v>
      </c>
      <c r="M1" s="47" t="s">
        <v>54</v>
      </c>
      <c r="O1" s="47" t="s">
        <v>52</v>
      </c>
      <c r="Q1" s="54" t="s">
        <v>59</v>
      </c>
      <c r="S1" s="51" t="s">
        <v>55</v>
      </c>
      <c r="U1" s="54" t="s">
        <v>65</v>
      </c>
    </row>
    <row r="2" spans="1:21" x14ac:dyDescent="0.2">
      <c r="A2" s="48" t="s">
        <v>56</v>
      </c>
      <c r="C2" s="49">
        <v>65000</v>
      </c>
      <c r="D2" s="49"/>
      <c r="E2" s="55"/>
      <c r="F2" s="49"/>
      <c r="G2" s="49">
        <v>10000</v>
      </c>
      <c r="H2" s="49"/>
      <c r="I2" s="49">
        <v>11000</v>
      </c>
      <c r="J2" s="49"/>
      <c r="K2" s="49">
        <v>17000</v>
      </c>
      <c r="L2" s="49"/>
      <c r="M2" s="49">
        <f>K2-I2</f>
        <v>6000</v>
      </c>
      <c r="N2" s="49"/>
      <c r="O2" s="52">
        <f>(M2/G2)-1</f>
        <v>-0.4</v>
      </c>
      <c r="Q2" s="52">
        <v>-0.25</v>
      </c>
      <c r="S2" s="49">
        <f>(O2-Q2)*G2</f>
        <v>-1500.0000000000002</v>
      </c>
    </row>
    <row r="3" spans="1:21" x14ac:dyDescent="0.2">
      <c r="A3" s="48" t="s">
        <v>57</v>
      </c>
      <c r="C3" s="49">
        <v>325000</v>
      </c>
      <c r="D3" s="49"/>
      <c r="E3" s="55" t="s">
        <v>60</v>
      </c>
      <c r="F3" s="49"/>
      <c r="G3" s="49">
        <v>50000</v>
      </c>
      <c r="H3" s="49"/>
      <c r="I3" s="49">
        <v>60000</v>
      </c>
      <c r="J3" s="49"/>
      <c r="K3" s="49">
        <v>80000</v>
      </c>
      <c r="L3" s="49"/>
      <c r="M3" s="49">
        <f t="shared" ref="M3:M4" si="0">K3-I3</f>
        <v>20000</v>
      </c>
      <c r="N3" s="49"/>
      <c r="O3" s="52">
        <f>(M3/G3)-1</f>
        <v>-0.6</v>
      </c>
      <c r="Q3" s="52">
        <v>-0.25</v>
      </c>
      <c r="S3" s="49"/>
    </row>
    <row r="4" spans="1:21" x14ac:dyDescent="0.2">
      <c r="A4" s="48" t="s">
        <v>58</v>
      </c>
      <c r="C4" s="49">
        <v>97500</v>
      </c>
      <c r="D4" s="49"/>
      <c r="E4" s="55"/>
      <c r="F4" s="49"/>
      <c r="G4" s="49">
        <v>15000</v>
      </c>
      <c r="H4" s="49"/>
      <c r="I4" s="49">
        <v>18000</v>
      </c>
      <c r="J4" s="49"/>
      <c r="K4" s="49">
        <v>32000</v>
      </c>
      <c r="L4" s="49"/>
      <c r="M4" s="49">
        <f t="shared" si="0"/>
        <v>14000</v>
      </c>
      <c r="N4" s="49"/>
      <c r="O4" s="52">
        <f t="shared" ref="O4" si="1">(M4/G4)-1</f>
        <v>-6.6666666666666652E-2</v>
      </c>
      <c r="Q4" s="52">
        <v>-0.25</v>
      </c>
      <c r="S4" s="49"/>
      <c r="T4" s="49"/>
      <c r="U4" s="49" t="s">
        <v>60</v>
      </c>
    </row>
    <row r="5" spans="1:21" x14ac:dyDescent="0.2">
      <c r="A5" s="48"/>
      <c r="C5" s="50"/>
      <c r="D5" s="49"/>
      <c r="E5" s="49"/>
      <c r="F5" s="49"/>
      <c r="G5" s="50"/>
      <c r="H5" s="49"/>
      <c r="I5" s="50">
        <v>0</v>
      </c>
      <c r="J5" s="49"/>
      <c r="K5" s="50">
        <v>0</v>
      </c>
      <c r="L5" s="49"/>
      <c r="M5" s="50"/>
      <c r="N5" s="49"/>
      <c r="O5" s="53"/>
      <c r="S5" s="50"/>
    </row>
    <row r="6" spans="1:21" x14ac:dyDescent="0.2">
      <c r="A6" s="48" t="s">
        <v>0</v>
      </c>
      <c r="C6" s="49">
        <f>SUM(C2:C4)</f>
        <v>487500</v>
      </c>
      <c r="G6" s="49">
        <f>SUM(G2:G5)</f>
        <v>75000</v>
      </c>
      <c r="H6" s="49"/>
      <c r="I6" s="49">
        <f>SUM(I2:I5)</f>
        <v>89000</v>
      </c>
      <c r="J6" s="49"/>
      <c r="K6" s="49">
        <f>SUM(K2:K5)</f>
        <v>129000</v>
      </c>
      <c r="L6" s="49"/>
      <c r="M6" s="49">
        <f>SUM(M2:M4)</f>
        <v>40000</v>
      </c>
      <c r="N6" s="49"/>
      <c r="O6" s="52"/>
      <c r="S6" s="49">
        <f>SUM(S2:S5)</f>
        <v>-1500.0000000000002</v>
      </c>
    </row>
    <row r="7" spans="1:21" x14ac:dyDescent="0.2">
      <c r="G7" s="49"/>
      <c r="H7" s="49"/>
      <c r="I7" s="49"/>
      <c r="J7" s="49"/>
      <c r="K7" s="49"/>
      <c r="L7" s="49"/>
      <c r="M7" s="49"/>
      <c r="N7" s="49"/>
      <c r="O7" s="52"/>
    </row>
    <row r="8" spans="1:21" x14ac:dyDescent="0.2">
      <c r="G8" s="49"/>
      <c r="H8" s="49"/>
      <c r="I8" s="49"/>
      <c r="J8" s="49"/>
      <c r="K8" s="49"/>
      <c r="L8" s="49"/>
      <c r="M8" s="49"/>
      <c r="N8" s="49"/>
      <c r="O8" s="49"/>
    </row>
    <row r="9" spans="1:21" x14ac:dyDescent="0.2">
      <c r="G9" s="49"/>
      <c r="H9" s="49"/>
      <c r="I9" s="49"/>
      <c r="J9" s="49"/>
      <c r="K9" s="49"/>
      <c r="L9" s="49"/>
      <c r="M9" s="49"/>
      <c r="N9" s="49"/>
      <c r="O9" s="49"/>
    </row>
    <row r="10" spans="1:21" x14ac:dyDescent="0.2">
      <c r="G10" s="49"/>
      <c r="H10" s="49"/>
      <c r="I10" s="49"/>
      <c r="J10" s="49"/>
      <c r="K10" s="49"/>
      <c r="L10" s="49"/>
      <c r="M10" s="49"/>
      <c r="N10" s="49"/>
      <c r="O10" s="49"/>
    </row>
    <row r="11" spans="1:21" x14ac:dyDescent="0.2">
      <c r="G11" s="49"/>
      <c r="H11" s="49"/>
      <c r="I11" s="49"/>
      <c r="J11" s="49"/>
      <c r="K11" s="49"/>
      <c r="L11" s="49"/>
      <c r="M11" s="49"/>
      <c r="N11" s="49"/>
      <c r="O11" s="49"/>
    </row>
    <row r="12" spans="1:21" x14ac:dyDescent="0.2">
      <c r="G12" s="49"/>
      <c r="H12" s="49"/>
      <c r="I12" s="49"/>
      <c r="J12" s="49"/>
      <c r="K12" s="49"/>
      <c r="L12" s="49"/>
      <c r="M12" s="49"/>
      <c r="N12" s="49"/>
      <c r="O12" s="49"/>
    </row>
  </sheetData>
  <pageMargins left="0.7" right="0.7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Loan Forgiveness</vt:lpstr>
      <vt:lpstr>25% Reduction per Employee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McKirahan</dc:creator>
  <cp:lastModifiedBy>Marketing</cp:lastModifiedBy>
  <cp:lastPrinted>2020-04-16T19:57:49Z</cp:lastPrinted>
  <dcterms:created xsi:type="dcterms:W3CDTF">2020-04-13T15:06:11Z</dcterms:created>
  <dcterms:modified xsi:type="dcterms:W3CDTF">2020-05-01T14:56:23Z</dcterms:modified>
</cp:coreProperties>
</file>